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fmbr.sharepoint.com/sites/FileCloud/Gesto Estratgica/Portal da Transparência/Obras/Obras que podem ser publicadas 09.12.25/Acompanhamento de Obra Processo n° 38.664/"/>
    </mc:Choice>
  </mc:AlternateContent>
  <xr:revisionPtr revIDLastSave="3" documentId="8_{17525E56-1009-47D7-9EED-73BD92F253ED}" xr6:coauthVersionLast="47" xr6:coauthVersionMax="47" xr10:uidLastSave="{73E39574-B792-44C6-ABC3-E66397B80D72}"/>
  <bookViews>
    <workbookView xWindow="-120" yWindow="-120" windowWidth="29040" windowHeight="15720" xr2:uid="{78BFB27B-E2D8-4CAE-BBFD-143DB0BE5A81}"/>
  </bookViews>
  <sheets>
    <sheet name=" P. 38664 PLENA " sheetId="1" r:id="rId1"/>
  </sheets>
  <definedNames>
    <definedName name="_xlnm.Print_Area" localSheetId="0">' P. 38664 PLENA '!$A$1:$N$35</definedName>
    <definedName name="Z_3CFE011C_E945_4513_809C_61C6BCC8365A_.wvu.PrintArea" localSheetId="0" hidden="1">' P. 38664 PLENA '!$A$1:$O$37</definedName>
    <definedName name="Z_77410B5A_34BF_4A71_AC1A_9D5EE9AA9A37_.wvu.PrintArea" localSheetId="0" hidden="1">' P. 38664 PLENA '!$A$1:$O$37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" l="1"/>
  <c r="L12" i="1"/>
  <c r="J12" i="1"/>
  <c r="F29" i="1"/>
  <c r="F31" i="1"/>
  <c r="C22" i="1"/>
  <c r="C23" i="1" s="1"/>
  <c r="F19" i="1"/>
  <c r="J19" i="1" s="1"/>
  <c r="D14" i="1"/>
  <c r="C14" i="1"/>
  <c r="F13" i="1"/>
  <c r="F18" i="1"/>
  <c r="J18" i="1" s="1"/>
  <c r="F14" i="1" l="1"/>
  <c r="F25" i="1" l="1"/>
  <c r="F26" i="1" s="1"/>
  <c r="E22" i="1"/>
  <c r="E23" i="1" s="1"/>
  <c r="D22" i="1"/>
  <c r="D23" i="1" s="1"/>
  <c r="F17" i="1"/>
  <c r="F12" i="1"/>
  <c r="F30" i="1" s="1"/>
  <c r="F23" i="1" l="1"/>
  <c r="F22" i="1"/>
  <c r="H27" i="1"/>
  <c r="K27" i="1" l="1"/>
  <c r="K12" i="1"/>
  <c r="F28" i="1"/>
</calcChain>
</file>

<file path=xl/sharedStrings.xml><?xml version="1.0" encoding="utf-8"?>
<sst xmlns="http://schemas.openxmlformats.org/spreadsheetml/2006/main" count="49" uniqueCount="44">
  <si>
    <t>ACOMPANHAMENTO DE OBRA</t>
  </si>
  <si>
    <t>Requisição nº  41914</t>
  </si>
  <si>
    <t xml:space="preserve">Empresa : PLENA TECNOLOGIA EM SERVICOS LTDA  </t>
  </si>
  <si>
    <t>Processo nº 38664</t>
  </si>
  <si>
    <t>Contrato n° 10924</t>
  </si>
  <si>
    <t>Emissão: 09/01/2025</t>
  </si>
  <si>
    <t>Objeto: REFORMA E ADEQUAÇÃO DO SETOR DE TRANSPORTE - MOTORISTA</t>
  </si>
  <si>
    <t>Material</t>
  </si>
  <si>
    <t>Mão de Obra</t>
  </si>
  <si>
    <t>BDI</t>
  </si>
  <si>
    <t>Total Pedido</t>
  </si>
  <si>
    <t>Ret. Contr.</t>
  </si>
  <si>
    <t>Sinal</t>
  </si>
  <si>
    <t>Saldo</t>
  </si>
  <si>
    <t>Pagto Med.</t>
  </si>
  <si>
    <t>PEDIDO</t>
  </si>
  <si>
    <t>15 ddl</t>
  </si>
  <si>
    <t>Medições</t>
  </si>
  <si>
    <t>Tot. Faturado</t>
  </si>
  <si>
    <t>Ded. Sinal</t>
  </si>
  <si>
    <t>Valor Pago</t>
  </si>
  <si>
    <t>N.Fiscal</t>
  </si>
  <si>
    <t>Data N.F</t>
  </si>
  <si>
    <t>Data Pgto.</t>
  </si>
  <si>
    <t>1ª MEDIÇÃO</t>
  </si>
  <si>
    <t>Total Faturado</t>
  </si>
  <si>
    <t>Saldo a Faturar</t>
  </si>
  <si>
    <t>Faturamento de Terceiros - Limite &gt;</t>
  </si>
  <si>
    <t>Total Pago Fatur.</t>
  </si>
  <si>
    <t>Faturamento de Terceiros - Saldo &gt;</t>
  </si>
  <si>
    <t>TOTAL RET.</t>
  </si>
  <si>
    <t>Ch. Ret. Ctr.</t>
  </si>
  <si>
    <t>Retenção Contratual</t>
  </si>
  <si>
    <t>Saldo Sinal a Deduzir</t>
  </si>
  <si>
    <t>SALDO A PAGAR</t>
  </si>
  <si>
    <t xml:space="preserve"> </t>
  </si>
  <si>
    <t>NÚCLEO INFRA-ESTRUTURA E LOGÍSTICA -NILO</t>
  </si>
  <si>
    <t xml:space="preserve">1°MEDIÇÃO AD. </t>
  </si>
  <si>
    <t>PEDIDO AD 39.424</t>
  </si>
  <si>
    <t>TOTAL:</t>
  </si>
  <si>
    <t xml:space="preserve">CG DA SP-E </t>
  </si>
  <si>
    <t xml:space="preserve">Imposto </t>
  </si>
  <si>
    <t xml:space="preserve">SP-E </t>
  </si>
  <si>
    <t>2ª MEDIÇÃO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</si>
</sst>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10" x14ac:knownFonts="1">
    <font>
      <sz val="10"/>
      <name val="Arial"/>
    </font>
    <font>
      <sz val="10"/>
      <name val="Arial"/>
      <family val="2"/>
    </font>
    <font>
      <b/>
      <sz val="16"/>
      <color theme="0"/>
      <name val="Verdana"/>
      <family val="2"/>
    </font>
    <font>
      <sz val="14"/>
      <name val="Verdana"/>
      <family val="2"/>
    </font>
    <font>
      <sz val="14"/>
      <color theme="1"/>
      <name val="Verdana"/>
      <family val="2"/>
    </font>
    <font>
      <sz val="10"/>
      <name val="Verdana"/>
      <family val="2"/>
    </font>
    <font>
      <b/>
      <sz val="14"/>
      <color theme="0"/>
      <name val="Verdana"/>
      <family val="2"/>
    </font>
    <font>
      <b/>
      <sz val="14"/>
      <name val="Verdana"/>
      <family val="2"/>
    </font>
    <font>
      <b/>
      <u/>
      <sz val="14"/>
      <name val="Verdana"/>
      <family val="2"/>
    </font>
    <font>
      <sz val="1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75787B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2" fillId="3" borderId="0" xfId="1" applyFont="1" applyFill="1" applyAlignment="1">
      <alignment vertical="center"/>
    </xf>
    <xf numFmtId="0" fontId="3" fillId="0" borderId="0" xfId="1" applyFont="1"/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3" borderId="0" xfId="1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/>
    <xf numFmtId="14" fontId="3" fillId="0" borderId="0" xfId="0" applyNumberFormat="1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14" fontId="7" fillId="3" borderId="0" xfId="0" applyNumberFormat="1" applyFont="1" applyFill="1"/>
    <xf numFmtId="0" fontId="7" fillId="3" borderId="0" xfId="0" applyFont="1" applyFill="1"/>
    <xf numFmtId="14" fontId="7" fillId="0" borderId="0" xfId="0" applyNumberFormat="1" applyFont="1"/>
    <xf numFmtId="0" fontId="8" fillId="0" borderId="0" xfId="0" applyFont="1" applyAlignment="1">
      <alignment horizontal="left"/>
    </xf>
    <xf numFmtId="0" fontId="9" fillId="0" borderId="0" xfId="0" applyFont="1"/>
    <xf numFmtId="0" fontId="7" fillId="0" borderId="1" xfId="0" applyFont="1" applyBorder="1" applyAlignment="1">
      <alignment horizontal="center"/>
    </xf>
    <xf numFmtId="4" fontId="3" fillId="0" borderId="1" xfId="0" applyNumberFormat="1" applyFont="1" applyBorder="1" applyAlignment="1">
      <alignment horizontal="center"/>
    </xf>
    <xf numFmtId="10" fontId="3" fillId="0" borderId="0" xfId="0" applyNumberFormat="1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4" fontId="3" fillId="0" borderId="0" xfId="0" applyNumberFormat="1" applyFont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/>
    </xf>
    <xf numFmtId="0" fontId="3" fillId="3" borderId="0" xfId="0" applyFont="1" applyFill="1"/>
    <xf numFmtId="0" fontId="9" fillId="3" borderId="0" xfId="0" applyFont="1" applyFill="1"/>
    <xf numFmtId="0" fontId="3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7" fillId="0" borderId="1" xfId="0" applyFont="1" applyBorder="1"/>
    <xf numFmtId="4" fontId="3" fillId="0" borderId="0" xfId="0" applyNumberFormat="1" applyFont="1"/>
    <xf numFmtId="4" fontId="7" fillId="0" borderId="0" xfId="0" applyNumberFormat="1" applyFont="1" applyAlignment="1">
      <alignment horizontal="center" vertical="center"/>
    </xf>
    <xf numFmtId="4" fontId="7" fillId="0" borderId="1" xfId="0" applyNumberFormat="1" applyFont="1" applyBorder="1" applyAlignment="1">
      <alignment horizontal="center"/>
    </xf>
    <xf numFmtId="164" fontId="7" fillId="3" borderId="0" xfId="0" applyNumberFormat="1" applyFont="1" applyFill="1"/>
    <xf numFmtId="16" fontId="7" fillId="3" borderId="0" xfId="0" applyNumberFormat="1" applyFont="1" applyFill="1"/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0" xfId="0" applyFont="1" applyAlignment="1">
      <alignment horizontal="center" vertical="center" wrapText="1"/>
    </xf>
    <xf numFmtId="0" fontId="2" fillId="2" borderId="0" xfId="1" applyFont="1" applyFill="1" applyAlignment="1">
      <alignment horizontal="center" vertical="center"/>
    </xf>
    <xf numFmtId="14" fontId="7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/>
    </xf>
    <xf numFmtId="10" fontId="3" fillId="0" borderId="4" xfId="0" applyNumberFormat="1" applyFont="1" applyBorder="1" applyAlignment="1">
      <alignment horizontal="center" vertical="center"/>
    </xf>
    <xf numFmtId="10" fontId="3" fillId="0" borderId="5" xfId="0" applyNumberFormat="1" applyFont="1" applyBorder="1" applyAlignment="1">
      <alignment horizontal="center" vertical="center"/>
    </xf>
    <xf numFmtId="4" fontId="3" fillId="0" borderId="4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0" fontId="7" fillId="0" borderId="1" xfId="0" applyFont="1" applyBorder="1"/>
    <xf numFmtId="0" fontId="7" fillId="3" borderId="0" xfId="0" applyFont="1" applyFill="1" applyAlignment="1">
      <alignment horizontal="center"/>
    </xf>
    <xf numFmtId="4" fontId="7" fillId="0" borderId="1" xfId="0" applyNumberFormat="1" applyFont="1" applyBorder="1" applyAlignment="1">
      <alignment horizontal="center" vertical="center"/>
    </xf>
    <xf numFmtId="10" fontId="3" fillId="0" borderId="6" xfId="0" applyNumberFormat="1" applyFont="1" applyBorder="1" applyAlignment="1">
      <alignment horizontal="center" vertical="center"/>
    </xf>
    <xf numFmtId="10" fontId="3" fillId="0" borderId="7" xfId="0" applyNumberFormat="1" applyFont="1" applyBorder="1" applyAlignment="1">
      <alignment horizontal="center" vertical="center"/>
    </xf>
    <xf numFmtId="10" fontId="3" fillId="0" borderId="8" xfId="0" applyNumberFormat="1" applyFont="1" applyBorder="1" applyAlignment="1">
      <alignment horizontal="center" vertical="center"/>
    </xf>
    <xf numFmtId="10" fontId="3" fillId="0" borderId="9" xfId="0" applyNumberFormat="1" applyFont="1" applyBorder="1" applyAlignment="1">
      <alignment horizontal="center" vertical="center"/>
    </xf>
  </cellXfs>
  <cellStyles count="2">
    <cellStyle name="Normal" xfId="0" builtinId="0"/>
    <cellStyle name="Normal 2 2" xfId="1" xr:uid="{2B83A326-42CA-44CD-B365-F4DC19D074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2</xdr:row>
      <xdr:rowOff>13607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918F31CC-6042-4CFE-8551-74800DF51362}"/>
            </a:ext>
          </a:extLst>
        </xdr:cNvPr>
        <xdr:cNvGrpSpPr/>
      </xdr:nvGrpSpPr>
      <xdr:grpSpPr>
        <a:xfrm>
          <a:off x="0" y="0"/>
          <a:ext cx="19499036" cy="1360714"/>
          <a:chOff x="19626" y="0"/>
          <a:chExt cx="15239256" cy="964116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033FC80B-06EF-EB3B-9919-28DA0BF788E3}"/>
              </a:ext>
            </a:extLst>
          </xdr:cNvPr>
          <xdr:cNvSpPr/>
        </xdr:nvSpPr>
        <xdr:spPr>
          <a:xfrm>
            <a:off x="19626" y="0"/>
            <a:ext cx="9966401" cy="964116"/>
          </a:xfrm>
          <a:prstGeom prst="rect">
            <a:avLst/>
          </a:prstGeom>
          <a:solidFill>
            <a:srgbClr val="28724F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1B0C760E-CCA7-D381-7958-10393EEE994C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8852" b="18852"/>
          <a:stretch/>
        </xdr:blipFill>
        <xdr:spPr>
          <a:xfrm>
            <a:off x="10221951" y="34846"/>
            <a:ext cx="3407710" cy="917653"/>
          </a:xfrm>
          <a:prstGeom prst="rect">
            <a:avLst/>
          </a:prstGeom>
        </xdr:spPr>
      </xdr:pic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25F57C2-F48A-5486-2BBF-A4E63B47B570}"/>
              </a:ext>
            </a:extLst>
          </xdr:cNvPr>
          <xdr:cNvSpPr/>
        </xdr:nvSpPr>
        <xdr:spPr>
          <a:xfrm>
            <a:off x="13970265" y="15007"/>
            <a:ext cx="1288617" cy="946984"/>
          </a:xfrm>
          <a:prstGeom prst="rect">
            <a:avLst/>
          </a:prstGeom>
          <a:solidFill>
            <a:srgbClr val="426DA9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6BE7E-4605-40E5-B94B-E2F054C4ADCE}">
  <sheetPr>
    <pageSetUpPr fitToPage="1"/>
  </sheetPr>
  <dimension ref="A1:S41"/>
  <sheetViews>
    <sheetView showGridLines="0" tabSelected="1" topLeftCell="A5" zoomScale="70" zoomScaleNormal="70" zoomScaleSheetLayoutView="82" workbookViewId="0">
      <selection activeCell="Q21" sqref="Q21"/>
    </sheetView>
  </sheetViews>
  <sheetFormatPr defaultRowHeight="18" x14ac:dyDescent="0.25"/>
  <cols>
    <col min="1" max="1" width="25.5703125" style="4" customWidth="1"/>
    <col min="2" max="2" width="21.85546875" style="4" customWidth="1"/>
    <col min="3" max="4" width="22.5703125" style="4" customWidth="1"/>
    <col min="5" max="5" width="16.42578125" style="4" customWidth="1"/>
    <col min="6" max="7" width="22.5703125" style="4" customWidth="1"/>
    <col min="8" max="8" width="19.5703125" style="4" customWidth="1"/>
    <col min="9" max="9" width="17.42578125" style="4" customWidth="1"/>
    <col min="10" max="10" width="19.5703125" style="4" customWidth="1"/>
    <col min="11" max="11" width="22.5703125" style="4" customWidth="1"/>
    <col min="12" max="13" width="20.140625" style="4" customWidth="1"/>
    <col min="14" max="14" width="18.42578125" style="4" customWidth="1"/>
    <col min="15" max="15" width="22.5703125" style="4" customWidth="1"/>
    <col min="16" max="16384" width="9.140625" style="5"/>
  </cols>
  <sheetData>
    <row r="1" spans="1:19" ht="75" customHeight="1" x14ac:dyDescent="0.25">
      <c r="A1" s="2"/>
      <c r="B1" s="2"/>
      <c r="C1" s="2"/>
      <c r="D1" s="2"/>
      <c r="E1" s="2"/>
      <c r="F1" s="3"/>
      <c r="G1" s="2"/>
      <c r="H1" s="2"/>
      <c r="I1" s="2"/>
      <c r="J1" s="2"/>
      <c r="K1" s="2"/>
      <c r="L1" s="2"/>
      <c r="M1" s="2"/>
      <c r="N1" s="2"/>
    </row>
    <row r="2" spans="1:19" ht="30.75" customHeight="1" x14ac:dyDescent="0.25">
      <c r="A2" s="2"/>
      <c r="B2" s="2"/>
      <c r="C2" s="2"/>
      <c r="D2" s="2"/>
      <c r="E2" s="2"/>
      <c r="F2" s="3"/>
      <c r="G2" s="2"/>
      <c r="H2" s="2"/>
      <c r="I2" s="2"/>
      <c r="J2" s="2"/>
      <c r="K2" s="2"/>
      <c r="L2" s="2"/>
      <c r="M2" s="2"/>
      <c r="N2" s="2"/>
    </row>
    <row r="3" spans="1:19" ht="30.75" customHeight="1" x14ac:dyDescent="0.2">
      <c r="A3" s="43" t="s">
        <v>0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6"/>
      <c r="P3" s="1"/>
      <c r="Q3" s="1"/>
      <c r="R3" s="1"/>
      <c r="S3" s="1"/>
    </row>
    <row r="4" spans="1:19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9" ht="27" customHeight="1" x14ac:dyDescent="0.25">
      <c r="A5" s="8" t="s">
        <v>1</v>
      </c>
      <c r="B5" s="8"/>
      <c r="C5" s="8"/>
      <c r="E5" s="8" t="s">
        <v>2</v>
      </c>
      <c r="F5" s="8"/>
      <c r="G5" s="8"/>
      <c r="H5" s="8"/>
      <c r="I5" s="8"/>
      <c r="J5" s="8"/>
      <c r="K5" s="8"/>
      <c r="L5" s="9"/>
    </row>
    <row r="6" spans="1:19" ht="29.25" customHeight="1" x14ac:dyDescent="0.25">
      <c r="A6" s="8" t="s">
        <v>3</v>
      </c>
      <c r="B6" s="8"/>
      <c r="C6" s="8"/>
      <c r="E6" s="44"/>
      <c r="F6" s="45"/>
      <c r="G6" s="45"/>
      <c r="H6" s="45"/>
      <c r="I6" s="45"/>
      <c r="J6" s="45"/>
      <c r="K6" s="45"/>
      <c r="L6" s="45"/>
      <c r="M6" s="45"/>
    </row>
    <row r="7" spans="1:19" x14ac:dyDescent="0.25">
      <c r="A7" s="10" t="s">
        <v>36</v>
      </c>
      <c r="B7" s="10"/>
      <c r="C7" s="11"/>
      <c r="E7" s="12"/>
      <c r="F7" s="8" t="s">
        <v>4</v>
      </c>
      <c r="G7" s="8"/>
      <c r="H7" s="8"/>
      <c r="I7" s="8"/>
      <c r="J7" s="13" t="s">
        <v>5</v>
      </c>
      <c r="K7" s="8"/>
      <c r="L7" s="14"/>
      <c r="M7" s="15"/>
      <c r="N7" s="9"/>
    </row>
    <row r="8" spans="1:19" ht="13.5" customHeight="1" x14ac:dyDescent="0.25">
      <c r="M8" s="9"/>
    </row>
    <row r="9" spans="1:19" ht="43.5" customHeight="1" x14ac:dyDescent="0.25">
      <c r="A9" s="46"/>
      <c r="B9" s="46"/>
      <c r="C9" s="46"/>
      <c r="D9" s="16"/>
      <c r="E9" s="47" t="s">
        <v>6</v>
      </c>
      <c r="F9" s="48"/>
      <c r="G9" s="48"/>
      <c r="H9" s="48"/>
      <c r="I9" s="48"/>
      <c r="J9" s="48"/>
      <c r="K9" s="48"/>
      <c r="L9" s="48"/>
      <c r="M9" s="48"/>
    </row>
    <row r="10" spans="1:19" s="17" customFormat="1" ht="18.600000000000001" customHeight="1" x14ac:dyDescent="0.25">
      <c r="A10" s="4"/>
      <c r="B10" s="4"/>
      <c r="C10" s="5"/>
      <c r="D10" s="4"/>
      <c r="E10" s="4"/>
      <c r="F10" s="4"/>
      <c r="G10" s="4"/>
      <c r="H10" s="4"/>
      <c r="I10" s="4"/>
      <c r="J10" s="4"/>
      <c r="K10" s="4"/>
      <c r="L10" s="4"/>
      <c r="M10" s="14"/>
      <c r="N10" s="8"/>
      <c r="O10" s="4"/>
      <c r="P10" s="4"/>
    </row>
    <row r="11" spans="1:19" s="17" customFormat="1" ht="18.600000000000001" customHeight="1" x14ac:dyDescent="0.25">
      <c r="A11" s="4"/>
      <c r="B11" s="4"/>
      <c r="C11" s="18" t="s">
        <v>7</v>
      </c>
      <c r="D11" s="18" t="s">
        <v>8</v>
      </c>
      <c r="E11" s="18" t="s">
        <v>9</v>
      </c>
      <c r="F11" s="18" t="s">
        <v>10</v>
      </c>
      <c r="G11" s="18" t="s">
        <v>11</v>
      </c>
      <c r="H11" s="49" t="s">
        <v>12</v>
      </c>
      <c r="I11" s="49"/>
      <c r="J11" s="49"/>
      <c r="K11" s="49" t="s">
        <v>13</v>
      </c>
      <c r="L11" s="49"/>
      <c r="M11" s="18" t="s">
        <v>14</v>
      </c>
      <c r="N11" s="4"/>
      <c r="O11" s="4"/>
    </row>
    <row r="12" spans="1:19" s="17" customFormat="1" ht="18.600000000000001" customHeight="1" x14ac:dyDescent="0.25">
      <c r="A12" s="38" t="s">
        <v>15</v>
      </c>
      <c r="B12" s="39"/>
      <c r="C12" s="19">
        <v>17628.38</v>
      </c>
      <c r="D12" s="19">
        <v>18949.060000000001</v>
      </c>
      <c r="E12" s="19">
        <v>0</v>
      </c>
      <c r="F12" s="19">
        <f>C12+D12+E12</f>
        <v>36577.440000000002</v>
      </c>
      <c r="G12" s="50">
        <v>0.05</v>
      </c>
      <c r="H12" s="57">
        <v>0</v>
      </c>
      <c r="I12" s="58"/>
      <c r="J12" s="52">
        <f>F12*H12</f>
        <v>0</v>
      </c>
      <c r="K12" s="50">
        <f>F23/F12</f>
        <v>0</v>
      </c>
      <c r="L12" s="50">
        <f>F23</f>
        <v>0</v>
      </c>
      <c r="M12" s="50" t="s">
        <v>16</v>
      </c>
      <c r="N12" s="4"/>
      <c r="O12" s="4"/>
    </row>
    <row r="13" spans="1:19" s="17" customFormat="1" ht="18.600000000000001" customHeight="1" x14ac:dyDescent="0.25">
      <c r="A13" s="38" t="s">
        <v>38</v>
      </c>
      <c r="B13" s="39"/>
      <c r="C13" s="19">
        <v>11647</v>
      </c>
      <c r="D13" s="19">
        <v>6253</v>
      </c>
      <c r="E13" s="19">
        <v>0</v>
      </c>
      <c r="F13" s="19">
        <f>C13+D13+E13</f>
        <v>17900</v>
      </c>
      <c r="G13" s="51"/>
      <c r="H13" s="59"/>
      <c r="I13" s="60"/>
      <c r="J13" s="53"/>
      <c r="K13" s="51"/>
      <c r="L13" s="51"/>
      <c r="M13" s="51"/>
      <c r="N13" s="4"/>
      <c r="O13" s="4"/>
    </row>
    <row r="14" spans="1:19" s="17" customFormat="1" ht="18.600000000000001" customHeight="1" x14ac:dyDescent="0.25">
      <c r="A14" s="38" t="s">
        <v>39</v>
      </c>
      <c r="B14" s="39"/>
      <c r="C14" s="19">
        <f>SUM(C12:C13)</f>
        <v>29275.38</v>
      </c>
      <c r="D14" s="19">
        <f>SUM(D12+D13)</f>
        <v>25202.06</v>
      </c>
      <c r="E14" s="19">
        <v>0</v>
      </c>
      <c r="F14" s="19">
        <f>C14+D14+E14</f>
        <v>54477.440000000002</v>
      </c>
      <c r="G14" s="20"/>
      <c r="H14" s="20"/>
      <c r="I14" s="20"/>
      <c r="J14" s="21"/>
      <c r="K14" s="20"/>
      <c r="L14" s="21"/>
      <c r="M14" s="7"/>
      <c r="N14" s="4"/>
      <c r="O14" s="4"/>
    </row>
    <row r="15" spans="1:19" s="17" customFormat="1" ht="18.600000000000001" customHeight="1" x14ac:dyDescent="0.25">
      <c r="A15" s="22"/>
      <c r="B15" s="22"/>
      <c r="C15" s="23"/>
      <c r="D15" s="23"/>
      <c r="E15" s="23"/>
      <c r="F15" s="23"/>
      <c r="G15" s="20"/>
      <c r="H15" s="20"/>
      <c r="I15" s="20"/>
      <c r="J15" s="21"/>
      <c r="K15" s="20"/>
      <c r="L15" s="21"/>
      <c r="M15" s="7"/>
      <c r="N15" s="4"/>
      <c r="O15" s="4"/>
    </row>
    <row r="16" spans="1:19" s="17" customFormat="1" ht="18.75" customHeight="1" x14ac:dyDescent="0.25">
      <c r="A16" s="24" t="s">
        <v>17</v>
      </c>
      <c r="B16" s="24" t="s">
        <v>40</v>
      </c>
      <c r="C16" s="24" t="s">
        <v>7</v>
      </c>
      <c r="D16" s="24" t="s">
        <v>8</v>
      </c>
      <c r="E16" s="24" t="s">
        <v>9</v>
      </c>
      <c r="F16" s="24" t="s">
        <v>18</v>
      </c>
      <c r="G16" s="24" t="s">
        <v>11</v>
      </c>
      <c r="H16" s="24" t="s">
        <v>19</v>
      </c>
      <c r="I16" s="24" t="s">
        <v>41</v>
      </c>
      <c r="J16" s="24" t="s">
        <v>20</v>
      </c>
      <c r="K16" s="24" t="s">
        <v>21</v>
      </c>
      <c r="L16" s="24" t="s">
        <v>22</v>
      </c>
      <c r="M16" s="24" t="s">
        <v>23</v>
      </c>
      <c r="N16" s="24" t="s">
        <v>42</v>
      </c>
      <c r="O16" s="4"/>
    </row>
    <row r="17" spans="1:15" s="29" customFormat="1" ht="18.600000000000001" customHeight="1" x14ac:dyDescent="0.25">
      <c r="A17" s="25" t="s">
        <v>24</v>
      </c>
      <c r="B17" s="25">
        <v>94424</v>
      </c>
      <c r="C17" s="26">
        <v>17315.88</v>
      </c>
      <c r="D17" s="26">
        <v>18761.560000000001</v>
      </c>
      <c r="E17" s="26">
        <v>0</v>
      </c>
      <c r="F17" s="26">
        <f>C17+D17+E17</f>
        <v>36077.440000000002</v>
      </c>
      <c r="G17" s="26">
        <v>-1803.87</v>
      </c>
      <c r="H17" s="26">
        <v>0</v>
      </c>
      <c r="I17" s="26">
        <v>2063.77</v>
      </c>
      <c r="J17" s="26">
        <f>F17+G17-I17</f>
        <v>32209.8</v>
      </c>
      <c r="K17" s="25">
        <v>991</v>
      </c>
      <c r="L17" s="27">
        <v>45700</v>
      </c>
      <c r="M17" s="27">
        <v>45709</v>
      </c>
      <c r="N17" s="25">
        <v>20259162</v>
      </c>
      <c r="O17" s="28"/>
    </row>
    <row r="18" spans="1:15" s="29" customFormat="1" ht="18.600000000000001" customHeight="1" x14ac:dyDescent="0.25">
      <c r="A18" s="25" t="s">
        <v>37</v>
      </c>
      <c r="B18" s="25">
        <v>94424</v>
      </c>
      <c r="C18" s="26">
        <v>11647</v>
      </c>
      <c r="D18" s="26">
        <v>6253</v>
      </c>
      <c r="E18" s="26">
        <v>0</v>
      </c>
      <c r="F18" s="26">
        <f>C18+D18+E18</f>
        <v>17900</v>
      </c>
      <c r="G18" s="26">
        <v>-895</v>
      </c>
      <c r="H18" s="26">
        <v>0</v>
      </c>
      <c r="I18" s="26">
        <v>687.83</v>
      </c>
      <c r="J18" s="26">
        <f>F18+G18-I18</f>
        <v>16317.17</v>
      </c>
      <c r="K18" s="25">
        <v>995</v>
      </c>
      <c r="L18" s="27">
        <v>45748</v>
      </c>
      <c r="M18" s="27">
        <v>45807</v>
      </c>
      <c r="N18" s="25">
        <v>202530568</v>
      </c>
      <c r="O18" s="28"/>
    </row>
    <row r="19" spans="1:15" s="29" customFormat="1" ht="18.600000000000001" customHeight="1" x14ac:dyDescent="0.25">
      <c r="A19" s="25" t="s">
        <v>43</v>
      </c>
      <c r="B19" s="25">
        <v>94424</v>
      </c>
      <c r="C19" s="26">
        <v>312.5</v>
      </c>
      <c r="D19" s="26">
        <v>187.5</v>
      </c>
      <c r="E19" s="26">
        <v>0</v>
      </c>
      <c r="F19" s="26">
        <f>C19+D19</f>
        <v>500</v>
      </c>
      <c r="G19" s="26">
        <v>0</v>
      </c>
      <c r="H19" s="26">
        <v>0</v>
      </c>
      <c r="I19" s="26">
        <v>20.63</v>
      </c>
      <c r="J19" s="26">
        <f>F19-I19</f>
        <v>479.37</v>
      </c>
      <c r="K19" s="25">
        <v>999</v>
      </c>
      <c r="L19" s="27">
        <v>45799</v>
      </c>
      <c r="M19" s="27">
        <v>45811</v>
      </c>
      <c r="N19" s="25">
        <v>202531625</v>
      </c>
      <c r="O19" s="28"/>
    </row>
    <row r="20" spans="1:15" s="29" customFormat="1" ht="18.600000000000001" customHeight="1" x14ac:dyDescent="0.25">
      <c r="A20" s="30"/>
      <c r="B20" s="30"/>
      <c r="C20" s="19"/>
      <c r="D20" s="19"/>
      <c r="E20" s="19"/>
      <c r="F20" s="19"/>
      <c r="G20" s="19"/>
      <c r="H20" s="19"/>
      <c r="I20" s="19"/>
      <c r="J20" s="19"/>
      <c r="K20" s="30"/>
      <c r="L20" s="31"/>
      <c r="M20" s="31"/>
      <c r="N20" s="25"/>
      <c r="O20" s="28"/>
    </row>
    <row r="21" spans="1:15" s="17" customFormat="1" ht="18.600000000000001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9"/>
      <c r="N21" s="4"/>
      <c r="O21" s="4"/>
    </row>
    <row r="22" spans="1:15" s="17" customFormat="1" ht="18.600000000000001" customHeight="1" x14ac:dyDescent="0.25">
      <c r="A22" s="38" t="s">
        <v>25</v>
      </c>
      <c r="B22" s="39"/>
      <c r="C22" s="19">
        <f>SUM(C17:C20)</f>
        <v>29275.38</v>
      </c>
      <c r="D22" s="19">
        <f>SUM(D17:D20)</f>
        <v>25202.06</v>
      </c>
      <c r="E22" s="19">
        <f>SUM(E17:E20)</f>
        <v>0</v>
      </c>
      <c r="F22" s="19">
        <f>SUM(F17:F20)</f>
        <v>54477.440000000002</v>
      </c>
      <c r="G22" s="8"/>
      <c r="K22" s="4"/>
      <c r="L22" s="42"/>
      <c r="M22" s="42"/>
      <c r="N22" s="42"/>
      <c r="O22" s="4"/>
    </row>
    <row r="23" spans="1:15" s="17" customFormat="1" ht="18.600000000000001" customHeight="1" x14ac:dyDescent="0.25">
      <c r="A23" s="38" t="s">
        <v>26</v>
      </c>
      <c r="B23" s="39"/>
      <c r="C23" s="19">
        <f>C12-C22</f>
        <v>-11647</v>
      </c>
      <c r="D23" s="19">
        <f>D12-D22</f>
        <v>-6253</v>
      </c>
      <c r="E23" s="19">
        <f>E12-E22</f>
        <v>0</v>
      </c>
      <c r="F23" s="19">
        <f>F14-F22</f>
        <v>0</v>
      </c>
      <c r="G23" s="33"/>
      <c r="H23" s="36"/>
      <c r="I23" s="36"/>
      <c r="J23" s="37"/>
      <c r="K23" s="4"/>
      <c r="L23" s="42"/>
      <c r="M23" s="42"/>
      <c r="N23" s="42"/>
      <c r="O23" s="4"/>
    </row>
    <row r="24" spans="1:15" s="17" customFormat="1" ht="18.600000000000001" customHeight="1" x14ac:dyDescent="0.25">
      <c r="A24" s="54" t="s">
        <v>27</v>
      </c>
      <c r="B24" s="54"/>
      <c r="C24" s="54"/>
      <c r="D24" s="54"/>
      <c r="E24" s="54"/>
      <c r="F24" s="19">
        <v>0</v>
      </c>
      <c r="G24" s="4"/>
      <c r="H24" s="55"/>
      <c r="I24" s="55"/>
      <c r="J24" s="55"/>
      <c r="K24" s="55"/>
      <c r="L24" s="42"/>
      <c r="M24" s="42"/>
      <c r="N24" s="42"/>
      <c r="O24" s="4"/>
    </row>
    <row r="25" spans="1:15" s="17" customFormat="1" ht="18.600000000000001" customHeight="1" x14ac:dyDescent="0.25">
      <c r="A25" s="32" t="s">
        <v>28</v>
      </c>
      <c r="B25" s="32"/>
      <c r="C25" s="19"/>
      <c r="D25" s="19"/>
      <c r="E25" s="19"/>
      <c r="F25" s="19">
        <f>C25+D25</f>
        <v>0</v>
      </c>
      <c r="G25" s="4"/>
      <c r="H25" s="4"/>
      <c r="I25" s="4"/>
      <c r="J25" s="4"/>
      <c r="K25" s="4"/>
      <c r="L25" s="42"/>
      <c r="M25" s="42"/>
      <c r="N25" s="42"/>
      <c r="O25" s="4"/>
    </row>
    <row r="26" spans="1:15" s="17" customFormat="1" ht="18.600000000000001" customHeight="1" x14ac:dyDescent="0.25">
      <c r="A26" s="54" t="s">
        <v>29</v>
      </c>
      <c r="B26" s="54"/>
      <c r="C26" s="54"/>
      <c r="D26" s="54"/>
      <c r="E26" s="54"/>
      <c r="F26" s="19">
        <f>F24-F25</f>
        <v>0</v>
      </c>
      <c r="G26" s="4"/>
      <c r="H26" s="18" t="s">
        <v>30</v>
      </c>
      <c r="I26" s="22"/>
      <c r="J26" s="4"/>
      <c r="K26" s="18" t="s">
        <v>31</v>
      </c>
      <c r="L26" s="4"/>
      <c r="M26" s="4"/>
      <c r="N26" s="4"/>
      <c r="O26" s="4"/>
    </row>
    <row r="27" spans="1:15" s="17" customFormat="1" ht="18.600000000000001" customHeight="1" x14ac:dyDescent="0.25">
      <c r="A27" s="4"/>
      <c r="B27" s="4"/>
      <c r="C27" s="4"/>
      <c r="D27" s="4"/>
      <c r="E27" s="4"/>
      <c r="F27" s="4"/>
      <c r="G27" s="4"/>
      <c r="H27" s="56">
        <f>ROUNDDOWN(SUM(G17:G20),2)</f>
        <v>-2698.87</v>
      </c>
      <c r="I27" s="34"/>
      <c r="J27" s="4"/>
      <c r="K27" s="56">
        <f>H27</f>
        <v>-2698.87</v>
      </c>
      <c r="L27" s="4"/>
      <c r="M27" s="9"/>
      <c r="N27" s="4"/>
      <c r="O27" s="4"/>
    </row>
    <row r="28" spans="1:15" s="17" customFormat="1" ht="18.600000000000001" customHeight="1" x14ac:dyDescent="0.25">
      <c r="A28" s="40" t="s">
        <v>26</v>
      </c>
      <c r="B28" s="41"/>
      <c r="C28" s="19"/>
      <c r="D28" s="19"/>
      <c r="E28" s="19"/>
      <c r="F28" s="19">
        <f>F23</f>
        <v>0</v>
      </c>
      <c r="G28" s="4"/>
      <c r="H28" s="56"/>
      <c r="I28" s="34"/>
      <c r="J28" s="4"/>
      <c r="K28" s="56"/>
      <c r="L28" s="4"/>
      <c r="M28" s="4"/>
      <c r="N28" s="4"/>
      <c r="O28" s="4"/>
    </row>
    <row r="29" spans="1:15" s="17" customFormat="1" ht="18.600000000000001" customHeight="1" x14ac:dyDescent="0.25">
      <c r="A29" s="40" t="s">
        <v>32</v>
      </c>
      <c r="B29" s="41"/>
      <c r="C29" s="19"/>
      <c r="D29" s="19"/>
      <c r="E29" s="19"/>
      <c r="F29" s="19">
        <f>-H27</f>
        <v>2698.87</v>
      </c>
      <c r="G29" s="4"/>
      <c r="H29" s="4"/>
      <c r="I29" s="4"/>
      <c r="J29" s="4"/>
      <c r="K29" s="4"/>
      <c r="L29" s="4"/>
      <c r="M29" s="4"/>
      <c r="N29" s="4"/>
      <c r="O29" s="4"/>
    </row>
    <row r="30" spans="1:15" s="17" customFormat="1" ht="18.600000000000001" customHeight="1" x14ac:dyDescent="0.25">
      <c r="A30" s="40" t="s">
        <v>33</v>
      </c>
      <c r="B30" s="41"/>
      <c r="C30" s="19"/>
      <c r="D30" s="19"/>
      <c r="E30" s="19"/>
      <c r="F30" s="19">
        <f>SUM(H17:H17)-J12</f>
        <v>0</v>
      </c>
      <c r="G30" s="33"/>
      <c r="H30" s="4"/>
      <c r="I30" s="4"/>
      <c r="J30" s="4"/>
      <c r="K30" s="4"/>
      <c r="L30" s="4"/>
      <c r="M30" s="4"/>
      <c r="N30" s="4"/>
      <c r="O30" s="4"/>
    </row>
    <row r="31" spans="1:15" s="17" customFormat="1" ht="18.600000000000001" customHeight="1" x14ac:dyDescent="0.25">
      <c r="A31" s="40" t="s">
        <v>34</v>
      </c>
      <c r="B31" s="41"/>
      <c r="C31" s="35"/>
      <c r="D31" s="35"/>
      <c r="E31" s="35"/>
      <c r="F31" s="35">
        <f>F28+F29-F30</f>
        <v>2698.87</v>
      </c>
      <c r="G31" s="4"/>
      <c r="H31" s="4"/>
      <c r="I31" s="4"/>
      <c r="J31" s="4" t="s">
        <v>35</v>
      </c>
      <c r="K31" s="4"/>
      <c r="L31" s="4"/>
      <c r="M31" s="4"/>
      <c r="N31" s="4"/>
      <c r="O31" s="4"/>
    </row>
    <row r="32" spans="1:15" s="17" customFormat="1" ht="18.600000000000001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spans="1:15" s="17" customFormat="1" x14ac:dyDescent="0.25">
      <c r="A33"/>
      <c r="B33"/>
      <c r="C33"/>
      <c r="D33"/>
      <c r="E33"/>
      <c r="F33"/>
      <c r="G33"/>
      <c r="H33"/>
      <c r="I33"/>
      <c r="J33"/>
      <c r="K33" s="4"/>
      <c r="L33" s="4"/>
      <c r="M33" s="4"/>
    </row>
    <row r="34" spans="1:15" s="17" customFormat="1" x14ac:dyDescent="0.25">
      <c r="A34"/>
      <c r="B34"/>
      <c r="C34"/>
      <c r="D34"/>
      <c r="E34"/>
      <c r="F34"/>
      <c r="G34"/>
      <c r="H34"/>
      <c r="I34"/>
      <c r="J34"/>
      <c r="K34" s="4"/>
      <c r="L34" s="4"/>
    </row>
    <row r="35" spans="1:15" s="17" customFormat="1" x14ac:dyDescent="0.25">
      <c r="A35"/>
      <c r="B35"/>
      <c r="C35"/>
      <c r="D35"/>
      <c r="E35"/>
      <c r="F35"/>
      <c r="G35"/>
      <c r="H35"/>
      <c r="I35"/>
      <c r="J35"/>
      <c r="K35" s="4"/>
      <c r="L35" s="4"/>
    </row>
    <row r="36" spans="1:15" s="17" customFormat="1" x14ac:dyDescent="0.25">
      <c r="A36"/>
      <c r="B36"/>
      <c r="C36"/>
      <c r="D36"/>
      <c r="E36"/>
      <c r="F36"/>
      <c r="G36"/>
      <c r="H36"/>
      <c r="I36"/>
      <c r="J36"/>
      <c r="K36" s="4"/>
      <c r="L36" s="4"/>
      <c r="M36" s="4"/>
      <c r="N36" s="4"/>
    </row>
    <row r="37" spans="1:15" s="17" customFormat="1" x14ac:dyDescent="0.25">
      <c r="A37"/>
      <c r="B37"/>
      <c r="C37"/>
      <c r="D37"/>
      <c r="E37"/>
      <c r="F37"/>
      <c r="G37"/>
      <c r="H37"/>
      <c r="I37"/>
      <c r="J37"/>
      <c r="K37" s="4"/>
      <c r="L37" s="4"/>
      <c r="M37" s="4"/>
      <c r="N37" s="4"/>
      <c r="O37" s="4"/>
    </row>
    <row r="38" spans="1:15" s="17" customFormat="1" x14ac:dyDescent="0.25">
      <c r="A38"/>
      <c r="B38"/>
      <c r="C38"/>
      <c r="D38"/>
      <c r="E38"/>
      <c r="F38"/>
      <c r="G38"/>
      <c r="H38"/>
      <c r="I38"/>
      <c r="J38"/>
      <c r="K38" s="4"/>
      <c r="L38" s="4"/>
      <c r="M38" s="4"/>
      <c r="N38" s="4"/>
      <c r="O38" s="4"/>
    </row>
    <row r="39" spans="1:15" s="17" customFormat="1" x14ac:dyDescent="0.25">
      <c r="A39"/>
      <c r="B39"/>
      <c r="C39"/>
      <c r="D39"/>
      <c r="E39"/>
      <c r="F39"/>
      <c r="G39"/>
      <c r="H39"/>
      <c r="I39"/>
      <c r="J39"/>
      <c r="K39" s="4"/>
      <c r="L39" s="4"/>
      <c r="M39" s="4"/>
      <c r="N39" s="4"/>
      <c r="O39" s="4"/>
    </row>
    <row r="40" spans="1:15" s="17" customForma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spans="1:15" s="17" customFormat="1" x14ac:dyDescent="0.25">
      <c r="A41" s="4"/>
      <c r="B41" s="4"/>
      <c r="C41" s="4"/>
      <c r="D41" s="4"/>
      <c r="E41" s="4"/>
      <c r="F41" s="33"/>
      <c r="G41" s="4"/>
      <c r="H41" s="4"/>
      <c r="I41" s="4"/>
      <c r="J41" s="4"/>
      <c r="K41" s="4"/>
      <c r="L41" s="4"/>
      <c r="M41" s="4"/>
      <c r="N41" s="4"/>
      <c r="O41" s="4"/>
    </row>
  </sheetData>
  <mergeCells count="27">
    <mergeCell ref="H24:K24"/>
    <mergeCell ref="A26:E26"/>
    <mergeCell ref="H27:H28"/>
    <mergeCell ref="K27:K28"/>
    <mergeCell ref="H12:I13"/>
    <mergeCell ref="L22:N25"/>
    <mergeCell ref="A12:B12"/>
    <mergeCell ref="A13:B13"/>
    <mergeCell ref="A14:B14"/>
    <mergeCell ref="A3:N3"/>
    <mergeCell ref="E6:M6"/>
    <mergeCell ref="A9:C9"/>
    <mergeCell ref="E9:M9"/>
    <mergeCell ref="H11:J11"/>
    <mergeCell ref="K11:L11"/>
    <mergeCell ref="M12:M13"/>
    <mergeCell ref="G12:G13"/>
    <mergeCell ref="J12:J13"/>
    <mergeCell ref="K12:K13"/>
    <mergeCell ref="L12:L13"/>
    <mergeCell ref="A22:B22"/>
    <mergeCell ref="A23:B23"/>
    <mergeCell ref="A28:B28"/>
    <mergeCell ref="A31:B31"/>
    <mergeCell ref="A30:B30"/>
    <mergeCell ref="A29:B29"/>
    <mergeCell ref="A24:E24"/>
  </mergeCells>
  <printOptions horizontalCentered="1" verticalCentered="1"/>
  <pageMargins left="0.59055118110236227" right="0.59055118110236227" top="0.39370078740157483" bottom="0.51181102362204722" header="0.51181102362204722" footer="0.11811023622047245"/>
  <pageSetup paperSize="9" scale="46" fitToHeight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1de7728f00bbc907be4722b6fb5ed451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dd4461b7a667fcf355d6f3f9347aea14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B438B8-E15B-42AB-B93A-80A2F869E4BE}">
  <ds:schemaRefs>
    <ds:schemaRef ds:uri="http://schemas.microsoft.com/office/2006/metadata/properties"/>
    <ds:schemaRef ds:uri="http://schemas.microsoft.com/office/infopath/2007/PartnerControls"/>
    <ds:schemaRef ds:uri="dfe9784c-58ab-490f-8280-38a1b15a4556"/>
    <ds:schemaRef ds:uri="51dc639e-eb91-41c6-b529-55cb56a213bc"/>
  </ds:schemaRefs>
</ds:datastoreItem>
</file>

<file path=customXml/itemProps2.xml><?xml version="1.0" encoding="utf-8"?>
<ds:datastoreItem xmlns:ds="http://schemas.openxmlformats.org/officeDocument/2006/customXml" ds:itemID="{31885A7D-4550-4A8F-AE18-98472104B1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9A70C49-6B97-440E-8A8F-4547039DCE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dc639e-eb91-41c6-b529-55cb56a213bc"/>
    <ds:schemaRef ds:uri="dfe9784c-58ab-490f-8280-38a1b15a45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 P. 38664 PLENA </vt:lpstr>
      <vt:lpstr>' P. 38664 PLENA 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Andressa Scarlet Pereira Dos Santos</dc:creator>
  <cp:lastModifiedBy>Paulo Zago</cp:lastModifiedBy>
  <cp:lastPrinted>2025-12-10T09:49:59Z</cp:lastPrinted>
  <dcterms:created xsi:type="dcterms:W3CDTF">2025-02-14T19:18:53Z</dcterms:created>
  <dcterms:modified xsi:type="dcterms:W3CDTF">2025-12-10T17:42:15Z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  <property fmtid="{D5CDD505-2E9C-101B-9397-08002B2CF9AE}" pid="3" name="MediaServiceImageTags">
    <vt:lpwstr/>
  </property>
</Properties>
</file>